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445"/>
  </bookViews>
  <sheets>
    <sheet name="Структура НМЦ и форма КП" sheetId="1" r:id="rId1"/>
    <sheet name="Лист1" sheetId="2" r:id="rId2"/>
  </sheets>
  <externalReferences>
    <externalReference r:id="rId3"/>
  </externalReferences>
  <definedNames>
    <definedName name="_xlnm.Print_Area" localSheetId="0">'Структура НМЦ и форма КП'!$A$1:$Q$36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/>
  <c r="Q29"/>
  <c r="Q28"/>
  <c r="Q27"/>
  <c r="Q26"/>
  <c r="Q25"/>
  <c r="Q24"/>
  <c r="Q23"/>
  <c r="Q22"/>
  <c r="Q21"/>
  <c r="Q20"/>
  <c r="Q19"/>
  <c r="Q18"/>
  <c r="Q17"/>
  <c r="Q16"/>
  <c r="Q15"/>
  <c r="Q14"/>
  <c r="Q13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N30"/>
  <c r="N29"/>
  <c r="N28"/>
  <c r="N27"/>
  <c r="N26"/>
  <c r="N25"/>
  <c r="N24"/>
  <c r="N23"/>
  <c r="M30"/>
  <c r="M29"/>
  <c r="M28"/>
  <c r="M27"/>
  <c r="M26"/>
  <c r="M25"/>
  <c r="M24"/>
  <c r="M23"/>
  <c r="M22"/>
  <c r="M21"/>
  <c r="M20"/>
  <c r="M19"/>
  <c r="M18"/>
  <c r="M17"/>
  <c r="N22"/>
  <c r="N21"/>
  <c r="N20"/>
  <c r="N19"/>
  <c r="N18"/>
  <c r="G30" l="1"/>
  <c r="G29"/>
  <c r="G28"/>
  <c r="G27"/>
  <c r="G26"/>
  <c r="G25"/>
  <c r="G24"/>
  <c r="G23"/>
  <c r="G22"/>
  <c r="G21"/>
  <c r="G20"/>
  <c r="G19"/>
  <c r="G18"/>
  <c r="G17"/>
  <c r="N17"/>
  <c r="E9" l="1"/>
  <c r="N16" l="1"/>
  <c r="N15"/>
  <c r="N14"/>
  <c r="N13"/>
  <c r="G16" l="1"/>
  <c r="G15"/>
  <c r="G14"/>
  <c r="G13"/>
  <c r="M16"/>
  <c r="M15"/>
  <c r="M14"/>
  <c r="M13"/>
  <c r="P12" l="1"/>
  <c r="Q12" s="1"/>
  <c r="P11"/>
  <c r="Q11" s="1"/>
  <c r="P10"/>
  <c r="Q10" s="1"/>
  <c r="N10"/>
  <c r="N11"/>
  <c r="N12"/>
  <c r="N31"/>
  <c r="M10"/>
  <c r="M11"/>
  <c r="M12"/>
  <c r="G11"/>
  <c r="G12"/>
  <c r="G10"/>
  <c r="P9" l="1"/>
  <c r="Q9" s="1"/>
  <c r="M9"/>
  <c r="M31"/>
  <c r="P31"/>
  <c r="Q31" s="1"/>
  <c r="Q32" s="1"/>
  <c r="G31" l="1"/>
  <c r="G32" l="1"/>
  <c r="F3" s="1"/>
  <c r="G33" l="1"/>
  <c r="G34" s="1"/>
  <c r="Q33"/>
  <c r="Q34" s="1"/>
  <c r="G9"/>
  <c r="N9"/>
</calcChain>
</file>

<file path=xl/sharedStrings.xml><?xml version="1.0" encoding="utf-8"?>
<sst xmlns="http://schemas.openxmlformats.org/spreadsheetml/2006/main" count="137" uniqueCount="56">
  <si>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</si>
  <si>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</si>
  <si>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</si>
  <si>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</si>
  <si>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</si>
  <si>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</si>
  <si>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</si>
  <si>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</si>
  <si>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</si>
  <si>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</si>
  <si>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</si>
  <si>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</si>
  <si>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</si>
  <si>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</si>
  <si>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</si>
  <si>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</si>
  <si>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</si>
  <si>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</si>
  <si>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</si>
  <si>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</si>
  <si>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</si>
  <si>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</si>
  <si>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</si>
  <si>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1.1.</t>
  </si>
  <si>
    <t>1.2.</t>
  </si>
  <si>
    <t>1.3.</t>
  </si>
  <si>
    <t>Программно-аппаратный комплекс электронной очереди, в составе:</t>
  </si>
  <si>
    <t xml:space="preserve">Регистрационный терминал </t>
  </si>
  <si>
    <t>Центральное табло</t>
  </si>
  <si>
    <t xml:space="preserve">Лицензия Расширенный пакет "АС Система управления очередью" без ограничения количества операторов </t>
  </si>
  <si>
    <t xml:space="preserve">POE коммутатор </t>
  </si>
  <si>
    <t xml:space="preserve">Работы по монтажу Системы </t>
  </si>
  <si>
    <t xml:space="preserve">Настройка Системы </t>
  </si>
  <si>
    <t>1.4.</t>
  </si>
  <si>
    <t>1.5.</t>
  </si>
  <si>
    <t>1.6.</t>
  </si>
  <si>
    <t>шт</t>
  </si>
  <si>
    <t>Комплект из 13 пультов оценки качества</t>
  </si>
  <si>
    <t>комплект</t>
  </si>
  <si>
    <t>чел*час</t>
  </si>
  <si>
    <t>Кабель-канал тип 1</t>
  </si>
  <si>
    <t>Кабель-канал тип 2</t>
  </si>
  <si>
    <t>Кабель-канал тип 3</t>
  </si>
  <si>
    <t>Металлический лоток тип 1</t>
  </si>
  <si>
    <t>Металлический лоток тип 2</t>
  </si>
  <si>
    <t>Кабель витая пара</t>
  </si>
  <si>
    <t>Труба ПВХ гофрированная</t>
  </si>
  <si>
    <t>Розеточный блок</t>
  </si>
  <si>
    <t>Модуль коммутационный</t>
  </si>
  <si>
    <t>Коммутационный кабель RJ45-RJ45 2 м</t>
  </si>
  <si>
    <t>Коммутационный кабель RJ45-RJ45 3 м</t>
  </si>
  <si>
    <t>Коммутационная панель</t>
  </si>
  <si>
    <t>Кабельный организатор с металлическими кольцами</t>
  </si>
  <si>
    <t>Работы по монтажу ЛВС</t>
  </si>
  <si>
    <t>м</t>
  </si>
  <si>
    <t>Комплект из 13 табличек оператора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</si>
</sst>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>
      <alignment horizontal="center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4" fontId="8" fillId="4" borderId="29" xfId="0" applyNumberFormat="1" applyFont="1" applyFill="1" applyBorder="1" applyAlignment="1" applyProtection="1">
      <alignment horizontal="right" vertical="top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4" fontId="8" fillId="4" borderId="30" xfId="0" applyNumberFormat="1" applyFont="1" applyFill="1" applyBorder="1" applyAlignment="1" applyProtection="1">
      <alignment horizontal="right" vertical="top" wrapText="1"/>
    </xf>
    <xf numFmtId="4" fontId="2" fillId="4" borderId="3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9"/>
  <sheetViews>
    <sheetView tabSelected="1" topLeftCell="A19" zoomScaleNormal="100" workbookViewId="0">
      <selection activeCell="N39" sqref="N39"/>
    </sheetView>
  </sheetViews>
  <sheetFormatPr defaultRowHeight="15"/>
  <cols>
    <col min="1" max="1" width="4.5703125" customWidth="1"/>
    <col min="2" max="2" width="9.140625" customWidth="1"/>
    <col min="3" max="3" width="30.570312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6" t="s">
        <v>17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7" t="s">
        <v>10</v>
      </c>
      <c r="C3" s="38"/>
      <c r="D3" s="38"/>
      <c r="E3" s="39"/>
      <c r="F3" s="29">
        <f>G32</f>
        <v>2061355.93</v>
      </c>
      <c r="G3" s="22" t="s">
        <v>2</v>
      </c>
      <c r="H3" s="1"/>
      <c r="I3" s="37" t="s">
        <v>22</v>
      </c>
      <c r="J3" s="38"/>
      <c r="K3" s="38"/>
      <c r="L3" s="38"/>
      <c r="M3" s="38"/>
      <c r="N3" s="38"/>
      <c r="O3" s="38"/>
      <c r="P3" s="38"/>
      <c r="Q3" s="53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8"/>
      <c r="C4" s="58"/>
      <c r="D4" s="58"/>
      <c r="E4" s="58"/>
      <c r="F4" s="58"/>
      <c r="G4" s="58"/>
      <c r="H4" s="1"/>
      <c r="I4" s="52" t="s">
        <v>18</v>
      </c>
      <c r="J4" s="52"/>
      <c r="K4" s="52"/>
      <c r="L4" s="5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8" t="s">
        <v>19</v>
      </c>
      <c r="J5" s="28"/>
      <c r="K5" s="28"/>
      <c r="L5" s="2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6" t="s">
        <v>11</v>
      </c>
      <c r="C7" s="39"/>
      <c r="D7" s="47"/>
      <c r="E7" s="47"/>
      <c r="F7" s="48"/>
      <c r="G7" s="49"/>
      <c r="H7" s="5"/>
      <c r="I7" s="37" t="s">
        <v>21</v>
      </c>
      <c r="J7" s="38"/>
      <c r="K7" s="38"/>
      <c r="L7" s="38"/>
      <c r="M7" s="38"/>
      <c r="N7" s="38"/>
      <c r="O7" s="38"/>
      <c r="P7" s="38"/>
      <c r="Q7" s="53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8.25">
      <c r="A9" s="6"/>
      <c r="B9" s="31">
        <v>1</v>
      </c>
      <c r="C9" s="12" t="s">
        <v>26</v>
      </c>
      <c r="D9" s="13" t="s">
        <v>36</v>
      </c>
      <c r="E9" s="13">
        <f>SUM(E10:E15)</f>
        <v>479935.31</v>
      </c>
      <c r="F9" s="14">
        <v>3</v>
      </c>
      <c r="G9" s="21">
        <f>E9*F9</f>
        <v>1439805.93</v>
      </c>
      <c r="H9" s="1"/>
      <c r="I9" s="31">
        <v>1</v>
      </c>
      <c r="J9" s="12" t="s">
        <v>26</v>
      </c>
      <c r="K9" s="15"/>
      <c r="L9" s="15"/>
      <c r="M9" s="19" t="str">
        <f>D9</f>
        <v>шт</v>
      </c>
      <c r="N9" s="23">
        <f>E9</f>
        <v>479935.31</v>
      </c>
      <c r="O9" s="13"/>
      <c r="P9" s="19">
        <f>P10+P11+P12</f>
        <v>9</v>
      </c>
      <c r="Q9" s="20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/>
      <c r="B10" s="11" t="s">
        <v>23</v>
      </c>
      <c r="C10" s="12" t="s">
        <v>27</v>
      </c>
      <c r="D10" s="13" t="s">
        <v>36</v>
      </c>
      <c r="E10" s="13">
        <v>105000</v>
      </c>
      <c r="F10" s="14">
        <v>3</v>
      </c>
      <c r="G10" s="21">
        <f>E10*F10</f>
        <v>315000</v>
      </c>
      <c r="H10" s="1"/>
      <c r="I10" s="11" t="s">
        <v>23</v>
      </c>
      <c r="J10" s="12" t="s">
        <v>27</v>
      </c>
      <c r="K10" s="15"/>
      <c r="L10" s="15"/>
      <c r="M10" s="19" t="str">
        <f t="shared" ref="M10:M30" si="0">D10</f>
        <v>шт</v>
      </c>
      <c r="N10" s="23">
        <f t="shared" ref="N10:N31" si="1">E10</f>
        <v>105000</v>
      </c>
      <c r="O10" s="13"/>
      <c r="P10" s="19">
        <f>F10</f>
        <v>3</v>
      </c>
      <c r="Q10" s="20">
        <f t="shared" ref="Q10:Q30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>
      <c r="A11" s="6"/>
      <c r="B11" s="11" t="s">
        <v>24</v>
      </c>
      <c r="C11" s="12" t="s">
        <v>55</v>
      </c>
      <c r="D11" s="13" t="s">
        <v>38</v>
      </c>
      <c r="E11" s="13">
        <v>90000</v>
      </c>
      <c r="F11" s="14">
        <v>3</v>
      </c>
      <c r="G11" s="21">
        <f t="shared" ref="G11:G30" si="3">E11*F11</f>
        <v>270000</v>
      </c>
      <c r="H11" s="1"/>
      <c r="I11" s="11" t="s">
        <v>24</v>
      </c>
      <c r="J11" s="12" t="s">
        <v>55</v>
      </c>
      <c r="K11" s="15"/>
      <c r="L11" s="15"/>
      <c r="M11" s="19" t="str">
        <f t="shared" si="0"/>
        <v>комплект</v>
      </c>
      <c r="N11" s="23">
        <f t="shared" si="1"/>
        <v>90000</v>
      </c>
      <c r="O11" s="13"/>
      <c r="P11" s="19">
        <f>F11</f>
        <v>3</v>
      </c>
      <c r="Q11" s="20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5">
      <c r="A12" s="6"/>
      <c r="B12" s="11" t="s">
        <v>25</v>
      </c>
      <c r="C12" s="30" t="s">
        <v>37</v>
      </c>
      <c r="D12" s="13" t="s">
        <v>38</v>
      </c>
      <c r="E12" s="13">
        <v>60000</v>
      </c>
      <c r="F12" s="14">
        <v>3</v>
      </c>
      <c r="G12" s="21">
        <f t="shared" si="3"/>
        <v>180000</v>
      </c>
      <c r="H12" s="1"/>
      <c r="I12" s="11" t="s">
        <v>25</v>
      </c>
      <c r="J12" s="30" t="s">
        <v>37</v>
      </c>
      <c r="K12" s="15"/>
      <c r="L12" s="15"/>
      <c r="M12" s="19" t="str">
        <f t="shared" si="0"/>
        <v>комплект</v>
      </c>
      <c r="N12" s="23">
        <f t="shared" si="1"/>
        <v>60000</v>
      </c>
      <c r="O12" s="13"/>
      <c r="P12" s="19">
        <f>F12</f>
        <v>3</v>
      </c>
      <c r="Q12" s="20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5">
      <c r="A13" s="6"/>
      <c r="B13" s="11" t="s">
        <v>33</v>
      </c>
      <c r="C13" s="30" t="s">
        <v>28</v>
      </c>
      <c r="D13" s="13" t="s">
        <v>38</v>
      </c>
      <c r="E13" s="13">
        <v>45000</v>
      </c>
      <c r="F13" s="14">
        <v>3</v>
      </c>
      <c r="G13" s="21">
        <f t="shared" si="3"/>
        <v>135000</v>
      </c>
      <c r="H13" s="1"/>
      <c r="I13" s="11" t="s">
        <v>33</v>
      </c>
      <c r="J13" s="30" t="s">
        <v>28</v>
      </c>
      <c r="K13" s="15"/>
      <c r="L13" s="15"/>
      <c r="M13" s="19" t="str">
        <f t="shared" si="0"/>
        <v>комплект</v>
      </c>
      <c r="N13" s="23">
        <f t="shared" si="1"/>
        <v>45000</v>
      </c>
      <c r="O13" s="13"/>
      <c r="P13" s="19">
        <f t="shared" ref="P13:P30" si="4">F13</f>
        <v>3</v>
      </c>
      <c r="Q13" s="20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63.75">
      <c r="A14" s="6"/>
      <c r="B14" s="11" t="s">
        <v>34</v>
      </c>
      <c r="C14" s="30" t="s">
        <v>29</v>
      </c>
      <c r="D14" s="13" t="s">
        <v>36</v>
      </c>
      <c r="E14" s="13">
        <v>120000</v>
      </c>
      <c r="F14" s="14">
        <v>3</v>
      </c>
      <c r="G14" s="21">
        <f t="shared" si="3"/>
        <v>360000</v>
      </c>
      <c r="H14" s="1"/>
      <c r="I14" s="11" t="s">
        <v>34</v>
      </c>
      <c r="J14" s="30" t="s">
        <v>29</v>
      </c>
      <c r="K14" s="15"/>
      <c r="L14" s="15"/>
      <c r="M14" s="19" t="str">
        <f t="shared" si="0"/>
        <v>шт</v>
      </c>
      <c r="N14" s="23">
        <f t="shared" si="1"/>
        <v>120000</v>
      </c>
      <c r="O14" s="13"/>
      <c r="P14" s="19">
        <f t="shared" si="4"/>
        <v>3</v>
      </c>
      <c r="Q14" s="20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6"/>
      <c r="B15" s="11" t="s">
        <v>35</v>
      </c>
      <c r="C15" s="30" t="s">
        <v>30</v>
      </c>
      <c r="D15" s="13" t="s">
        <v>36</v>
      </c>
      <c r="E15" s="13">
        <v>59935.31</v>
      </c>
      <c r="F15" s="14">
        <v>3</v>
      </c>
      <c r="G15" s="21">
        <f t="shared" si="3"/>
        <v>179805.93</v>
      </c>
      <c r="H15" s="1"/>
      <c r="I15" s="11" t="s">
        <v>35</v>
      </c>
      <c r="J15" s="30" t="s">
        <v>30</v>
      </c>
      <c r="K15" s="15"/>
      <c r="L15" s="15"/>
      <c r="M15" s="19" t="str">
        <f t="shared" si="0"/>
        <v>шт</v>
      </c>
      <c r="N15" s="23">
        <f t="shared" si="1"/>
        <v>59935.31</v>
      </c>
      <c r="O15" s="13"/>
      <c r="P15" s="19">
        <f t="shared" si="4"/>
        <v>3</v>
      </c>
      <c r="Q15" s="20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5.5">
      <c r="A16" s="6"/>
      <c r="B16" s="11">
        <v>2</v>
      </c>
      <c r="C16" s="30" t="s">
        <v>31</v>
      </c>
      <c r="D16" s="13" t="s">
        <v>39</v>
      </c>
      <c r="E16" s="13">
        <v>2000</v>
      </c>
      <c r="F16" s="14">
        <v>24</v>
      </c>
      <c r="G16" s="21">
        <f t="shared" si="3"/>
        <v>48000</v>
      </c>
      <c r="H16" s="1"/>
      <c r="I16" s="11">
        <v>2</v>
      </c>
      <c r="J16" s="30" t="s">
        <v>31</v>
      </c>
      <c r="K16" s="15"/>
      <c r="L16" s="15"/>
      <c r="M16" s="19" t="str">
        <f t="shared" si="0"/>
        <v>чел*час</v>
      </c>
      <c r="N16" s="23">
        <f t="shared" si="1"/>
        <v>2000</v>
      </c>
      <c r="O16" s="13"/>
      <c r="P16" s="19">
        <f t="shared" si="4"/>
        <v>24</v>
      </c>
      <c r="Q16" s="20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.5">
      <c r="A17" s="6"/>
      <c r="B17" s="11">
        <v>3</v>
      </c>
      <c r="C17" s="35" t="s">
        <v>53</v>
      </c>
      <c r="D17" s="13" t="s">
        <v>39</v>
      </c>
      <c r="E17" s="13">
        <v>2000</v>
      </c>
      <c r="F17" s="14">
        <v>90</v>
      </c>
      <c r="G17" s="21">
        <f t="shared" si="3"/>
        <v>180000</v>
      </c>
      <c r="H17" s="1"/>
      <c r="I17" s="11">
        <v>3</v>
      </c>
      <c r="J17" s="35" t="s">
        <v>53</v>
      </c>
      <c r="K17" s="15"/>
      <c r="L17" s="15"/>
      <c r="M17" s="19" t="str">
        <f t="shared" si="0"/>
        <v>чел*час</v>
      </c>
      <c r="N17" s="23">
        <f t="shared" si="1"/>
        <v>2000</v>
      </c>
      <c r="O17" s="13"/>
      <c r="P17" s="19">
        <f t="shared" si="4"/>
        <v>90</v>
      </c>
      <c r="Q17" s="20">
        <f t="shared" si="2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6"/>
      <c r="B18" s="11">
        <v>4</v>
      </c>
      <c r="C18" s="30" t="s">
        <v>40</v>
      </c>
      <c r="D18" s="13" t="s">
        <v>54</v>
      </c>
      <c r="E18" s="13">
        <v>150</v>
      </c>
      <c r="F18" s="14">
        <v>270</v>
      </c>
      <c r="G18" s="21">
        <f t="shared" si="3"/>
        <v>40500</v>
      </c>
      <c r="H18" s="1"/>
      <c r="I18" s="11">
        <v>4</v>
      </c>
      <c r="J18" s="30" t="s">
        <v>40</v>
      </c>
      <c r="K18" s="15"/>
      <c r="L18" s="15"/>
      <c r="M18" s="19" t="str">
        <f t="shared" si="0"/>
        <v>м</v>
      </c>
      <c r="N18" s="23">
        <f t="shared" si="1"/>
        <v>150</v>
      </c>
      <c r="O18" s="13"/>
      <c r="P18" s="19">
        <f t="shared" si="4"/>
        <v>270</v>
      </c>
      <c r="Q18" s="20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6"/>
      <c r="B19" s="11">
        <v>5</v>
      </c>
      <c r="C19" s="30" t="s">
        <v>41</v>
      </c>
      <c r="D19" s="13" t="s">
        <v>54</v>
      </c>
      <c r="E19" s="13">
        <v>200</v>
      </c>
      <c r="F19" s="14">
        <v>84</v>
      </c>
      <c r="G19" s="21">
        <f t="shared" si="3"/>
        <v>16800</v>
      </c>
      <c r="H19" s="1"/>
      <c r="I19" s="11">
        <v>5</v>
      </c>
      <c r="J19" s="30" t="s">
        <v>41</v>
      </c>
      <c r="K19" s="15"/>
      <c r="L19" s="15"/>
      <c r="M19" s="19" t="str">
        <f t="shared" si="0"/>
        <v>м</v>
      </c>
      <c r="N19" s="23">
        <f t="shared" si="1"/>
        <v>200</v>
      </c>
      <c r="O19" s="13"/>
      <c r="P19" s="19">
        <f t="shared" si="4"/>
        <v>84</v>
      </c>
      <c r="Q19" s="20">
        <f t="shared" si="2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6"/>
      <c r="B20" s="11">
        <v>6</v>
      </c>
      <c r="C20" s="30" t="s">
        <v>42</v>
      </c>
      <c r="D20" s="13" t="s">
        <v>54</v>
      </c>
      <c r="E20" s="13">
        <v>250</v>
      </c>
      <c r="F20" s="14">
        <v>6</v>
      </c>
      <c r="G20" s="21">
        <f t="shared" si="3"/>
        <v>1500</v>
      </c>
      <c r="H20" s="1"/>
      <c r="I20" s="11">
        <v>6</v>
      </c>
      <c r="J20" s="30" t="s">
        <v>42</v>
      </c>
      <c r="K20" s="15"/>
      <c r="L20" s="15"/>
      <c r="M20" s="19" t="str">
        <f t="shared" si="0"/>
        <v>м</v>
      </c>
      <c r="N20" s="23">
        <f t="shared" si="1"/>
        <v>250</v>
      </c>
      <c r="O20" s="13"/>
      <c r="P20" s="19">
        <f t="shared" si="4"/>
        <v>6</v>
      </c>
      <c r="Q20" s="20">
        <f t="shared" si="2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6"/>
      <c r="B21" s="11">
        <v>7</v>
      </c>
      <c r="C21" s="30" t="s">
        <v>43</v>
      </c>
      <c r="D21" s="13" t="s">
        <v>54</v>
      </c>
      <c r="E21" s="13">
        <v>100</v>
      </c>
      <c r="F21" s="14">
        <v>42</v>
      </c>
      <c r="G21" s="21">
        <f t="shared" si="3"/>
        <v>4200</v>
      </c>
      <c r="H21" s="1"/>
      <c r="I21" s="11">
        <v>7</v>
      </c>
      <c r="J21" s="30" t="s">
        <v>43</v>
      </c>
      <c r="K21" s="15"/>
      <c r="L21" s="15"/>
      <c r="M21" s="19" t="str">
        <f t="shared" si="0"/>
        <v>м</v>
      </c>
      <c r="N21" s="23">
        <f t="shared" si="1"/>
        <v>100</v>
      </c>
      <c r="O21" s="13"/>
      <c r="P21" s="19">
        <f t="shared" si="4"/>
        <v>42</v>
      </c>
      <c r="Q21" s="20">
        <f t="shared" si="2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6"/>
      <c r="B22" s="11">
        <v>8</v>
      </c>
      <c r="C22" s="30" t="s">
        <v>44</v>
      </c>
      <c r="D22" s="13" t="s">
        <v>54</v>
      </c>
      <c r="E22" s="13">
        <v>150</v>
      </c>
      <c r="F22" s="14">
        <v>9</v>
      </c>
      <c r="G22" s="21">
        <f t="shared" si="3"/>
        <v>1350</v>
      </c>
      <c r="H22" s="1"/>
      <c r="I22" s="11">
        <v>8</v>
      </c>
      <c r="J22" s="30" t="s">
        <v>44</v>
      </c>
      <c r="K22" s="15"/>
      <c r="L22" s="15"/>
      <c r="M22" s="19" t="str">
        <f t="shared" si="0"/>
        <v>м</v>
      </c>
      <c r="N22" s="23">
        <f t="shared" si="1"/>
        <v>150</v>
      </c>
      <c r="O22" s="13"/>
      <c r="P22" s="19">
        <f t="shared" si="4"/>
        <v>9</v>
      </c>
      <c r="Q22" s="20">
        <f t="shared" si="2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6"/>
      <c r="B23" s="11">
        <v>9</v>
      </c>
      <c r="C23" s="30" t="s">
        <v>45</v>
      </c>
      <c r="D23" s="13" t="s">
        <v>54</v>
      </c>
      <c r="E23" s="13">
        <v>30</v>
      </c>
      <c r="F23" s="14">
        <v>3730</v>
      </c>
      <c r="G23" s="21">
        <f t="shared" si="3"/>
        <v>111900</v>
      </c>
      <c r="H23" s="1"/>
      <c r="I23" s="11">
        <v>9</v>
      </c>
      <c r="J23" s="30" t="s">
        <v>45</v>
      </c>
      <c r="K23" s="15"/>
      <c r="L23" s="15"/>
      <c r="M23" s="19" t="str">
        <f t="shared" si="0"/>
        <v>м</v>
      </c>
      <c r="N23" s="23">
        <f t="shared" si="1"/>
        <v>30</v>
      </c>
      <c r="O23" s="13"/>
      <c r="P23" s="19">
        <f t="shared" si="4"/>
        <v>3730</v>
      </c>
      <c r="Q23" s="20">
        <f t="shared" si="2"/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6"/>
      <c r="B24" s="11">
        <v>10</v>
      </c>
      <c r="C24" s="30" t="s">
        <v>46</v>
      </c>
      <c r="D24" s="13" t="s">
        <v>54</v>
      </c>
      <c r="E24" s="13">
        <v>10</v>
      </c>
      <c r="F24" s="14">
        <v>10</v>
      </c>
      <c r="G24" s="21">
        <f t="shared" si="3"/>
        <v>100</v>
      </c>
      <c r="H24" s="1"/>
      <c r="I24" s="11">
        <v>10</v>
      </c>
      <c r="J24" s="30" t="s">
        <v>46</v>
      </c>
      <c r="K24" s="15"/>
      <c r="L24" s="15"/>
      <c r="M24" s="19" t="str">
        <f t="shared" si="0"/>
        <v>м</v>
      </c>
      <c r="N24" s="23">
        <f t="shared" si="1"/>
        <v>10</v>
      </c>
      <c r="O24" s="13"/>
      <c r="P24" s="19">
        <f t="shared" si="4"/>
        <v>10</v>
      </c>
      <c r="Q24" s="20">
        <f t="shared" si="2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6"/>
      <c r="B25" s="11">
        <v>11</v>
      </c>
      <c r="C25" s="30" t="s">
        <v>47</v>
      </c>
      <c r="D25" s="13" t="s">
        <v>36</v>
      </c>
      <c r="E25" s="13">
        <v>100</v>
      </c>
      <c r="F25" s="14">
        <v>120</v>
      </c>
      <c r="G25" s="21">
        <f t="shared" si="3"/>
        <v>12000</v>
      </c>
      <c r="H25" s="1"/>
      <c r="I25" s="11">
        <v>11</v>
      </c>
      <c r="J25" s="30" t="s">
        <v>47</v>
      </c>
      <c r="K25" s="15"/>
      <c r="L25" s="15"/>
      <c r="M25" s="19" t="str">
        <f t="shared" si="0"/>
        <v>шт</v>
      </c>
      <c r="N25" s="23">
        <f t="shared" si="1"/>
        <v>100</v>
      </c>
      <c r="O25" s="13"/>
      <c r="P25" s="19">
        <f t="shared" si="4"/>
        <v>120</v>
      </c>
      <c r="Q25" s="20">
        <f t="shared" si="2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6"/>
      <c r="B26" s="11">
        <v>12</v>
      </c>
      <c r="C26" s="30" t="s">
        <v>48</v>
      </c>
      <c r="D26" s="13" t="s">
        <v>36</v>
      </c>
      <c r="E26" s="13">
        <v>300</v>
      </c>
      <c r="F26" s="14">
        <v>120</v>
      </c>
      <c r="G26" s="21">
        <f t="shared" si="3"/>
        <v>36000</v>
      </c>
      <c r="H26" s="1"/>
      <c r="I26" s="11">
        <v>12</v>
      </c>
      <c r="J26" s="30" t="s">
        <v>48</v>
      </c>
      <c r="K26" s="15"/>
      <c r="L26" s="15"/>
      <c r="M26" s="19" t="str">
        <f t="shared" si="0"/>
        <v>шт</v>
      </c>
      <c r="N26" s="23">
        <f t="shared" si="1"/>
        <v>300</v>
      </c>
      <c r="O26" s="13"/>
      <c r="P26" s="19">
        <f t="shared" si="4"/>
        <v>120</v>
      </c>
      <c r="Q26" s="20">
        <f t="shared" si="2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5.5">
      <c r="A27" s="6"/>
      <c r="B27" s="11">
        <v>13</v>
      </c>
      <c r="C27" s="30" t="s">
        <v>49</v>
      </c>
      <c r="D27" s="13" t="s">
        <v>36</v>
      </c>
      <c r="E27" s="13">
        <v>100</v>
      </c>
      <c r="F27" s="14">
        <v>120</v>
      </c>
      <c r="G27" s="21">
        <f t="shared" si="3"/>
        <v>12000</v>
      </c>
      <c r="H27" s="1"/>
      <c r="I27" s="11">
        <v>13</v>
      </c>
      <c r="J27" s="30" t="s">
        <v>49</v>
      </c>
      <c r="K27" s="15"/>
      <c r="L27" s="15"/>
      <c r="M27" s="19" t="str">
        <f t="shared" si="0"/>
        <v>шт</v>
      </c>
      <c r="N27" s="23">
        <f t="shared" si="1"/>
        <v>100</v>
      </c>
      <c r="O27" s="13"/>
      <c r="P27" s="19">
        <f t="shared" si="4"/>
        <v>120</v>
      </c>
      <c r="Q27" s="20">
        <f t="shared" si="2"/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5.5">
      <c r="A28" s="6"/>
      <c r="B28" s="11">
        <v>14</v>
      </c>
      <c r="C28" s="30" t="s">
        <v>50</v>
      </c>
      <c r="D28" s="13" t="s">
        <v>36</v>
      </c>
      <c r="E28" s="13">
        <v>110</v>
      </c>
      <c r="F28" s="14">
        <v>120</v>
      </c>
      <c r="G28" s="21">
        <f t="shared" si="3"/>
        <v>13200</v>
      </c>
      <c r="H28" s="1"/>
      <c r="I28" s="11">
        <v>14</v>
      </c>
      <c r="J28" s="30" t="s">
        <v>50</v>
      </c>
      <c r="K28" s="15"/>
      <c r="L28" s="15"/>
      <c r="M28" s="19" t="str">
        <f t="shared" si="0"/>
        <v>шт</v>
      </c>
      <c r="N28" s="23">
        <f t="shared" si="1"/>
        <v>110</v>
      </c>
      <c r="O28" s="13"/>
      <c r="P28" s="19">
        <f t="shared" si="4"/>
        <v>120</v>
      </c>
      <c r="Q28" s="20">
        <f t="shared" si="2"/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6"/>
      <c r="B29" s="11">
        <v>15</v>
      </c>
      <c r="C29" s="30" t="s">
        <v>51</v>
      </c>
      <c r="D29" s="13" t="s">
        <v>36</v>
      </c>
      <c r="E29" s="13">
        <v>3000</v>
      </c>
      <c r="F29" s="14">
        <v>6</v>
      </c>
      <c r="G29" s="21">
        <f t="shared" si="3"/>
        <v>18000</v>
      </c>
      <c r="H29" s="1"/>
      <c r="I29" s="11">
        <v>15</v>
      </c>
      <c r="J29" s="30" t="s">
        <v>51</v>
      </c>
      <c r="K29" s="15"/>
      <c r="L29" s="15"/>
      <c r="M29" s="19" t="str">
        <f t="shared" si="0"/>
        <v>шт</v>
      </c>
      <c r="N29" s="23">
        <f t="shared" si="1"/>
        <v>3000</v>
      </c>
      <c r="O29" s="13"/>
      <c r="P29" s="19">
        <f t="shared" si="4"/>
        <v>6</v>
      </c>
      <c r="Q29" s="20">
        <f t="shared" si="2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5.5">
      <c r="A30" s="6"/>
      <c r="B30" s="11">
        <v>16</v>
      </c>
      <c r="C30" s="30" t="s">
        <v>52</v>
      </c>
      <c r="D30" s="13" t="s">
        <v>36</v>
      </c>
      <c r="E30" s="13">
        <v>1000</v>
      </c>
      <c r="F30" s="14">
        <v>6</v>
      </c>
      <c r="G30" s="21">
        <f t="shared" si="3"/>
        <v>6000</v>
      </c>
      <c r="H30" s="1"/>
      <c r="I30" s="11">
        <v>16</v>
      </c>
      <c r="J30" s="30" t="s">
        <v>52</v>
      </c>
      <c r="K30" s="15"/>
      <c r="L30" s="15"/>
      <c r="M30" s="19" t="str">
        <f t="shared" si="0"/>
        <v>шт</v>
      </c>
      <c r="N30" s="23">
        <f t="shared" si="1"/>
        <v>1000</v>
      </c>
      <c r="O30" s="13"/>
      <c r="P30" s="19">
        <f t="shared" si="4"/>
        <v>6</v>
      </c>
      <c r="Q30" s="20">
        <f t="shared" si="2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6.25" thickBot="1">
      <c r="A31" s="6"/>
      <c r="B31" s="31">
        <v>17</v>
      </c>
      <c r="C31" s="30" t="s">
        <v>32</v>
      </c>
      <c r="D31" s="13" t="s">
        <v>39</v>
      </c>
      <c r="E31" s="13">
        <v>2000</v>
      </c>
      <c r="F31" s="14">
        <v>60</v>
      </c>
      <c r="G31" s="21">
        <f t="shared" ref="G31" si="5">E31*F31</f>
        <v>120000</v>
      </c>
      <c r="H31" s="1"/>
      <c r="I31" s="31">
        <v>17</v>
      </c>
      <c r="J31" s="30" t="s">
        <v>32</v>
      </c>
      <c r="K31" s="15"/>
      <c r="L31" s="15"/>
      <c r="M31" s="19" t="str">
        <f t="shared" ref="M31" si="6">D31</f>
        <v>чел*час</v>
      </c>
      <c r="N31" s="23">
        <f t="shared" si="1"/>
        <v>2000</v>
      </c>
      <c r="O31" s="13"/>
      <c r="P31" s="19">
        <f t="shared" ref="P31" si="7">F31</f>
        <v>60</v>
      </c>
      <c r="Q31" s="20">
        <f t="shared" ref="Q31" si="8">O31*P31</f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1" customHeight="1" thickBot="1">
      <c r="A32" s="6"/>
      <c r="B32" s="40" t="s">
        <v>5</v>
      </c>
      <c r="C32" s="41"/>
      <c r="D32" s="41"/>
      <c r="E32" s="41"/>
      <c r="F32" s="42"/>
      <c r="G32" s="16">
        <f>SUM(G10:G31)</f>
        <v>2061355.93</v>
      </c>
      <c r="H32" s="1"/>
      <c r="I32" s="40" t="s">
        <v>5</v>
      </c>
      <c r="J32" s="41"/>
      <c r="K32" s="41"/>
      <c r="L32" s="41"/>
      <c r="M32" s="41"/>
      <c r="N32" s="41"/>
      <c r="O32" s="41"/>
      <c r="P32" s="42"/>
      <c r="Q32" s="16">
        <f>SUM(Q10:Q31)</f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6"/>
      <c r="B33" s="50" t="s">
        <v>14</v>
      </c>
      <c r="C33" s="51"/>
      <c r="D33" s="51"/>
      <c r="E33" s="51"/>
      <c r="F33" s="24">
        <v>0.2</v>
      </c>
      <c r="G33" s="17">
        <f>G32*F33</f>
        <v>412271.18599999999</v>
      </c>
      <c r="H33" s="1"/>
      <c r="I33" s="50" t="s">
        <v>14</v>
      </c>
      <c r="J33" s="51"/>
      <c r="K33" s="51"/>
      <c r="L33" s="51"/>
      <c r="M33" s="51"/>
      <c r="N33" s="51"/>
      <c r="O33" s="51"/>
      <c r="P33" s="24">
        <v>0.2</v>
      </c>
      <c r="Q33" s="17">
        <f>Q32*P33</f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thickBot="1">
      <c r="A34" s="6"/>
      <c r="B34" s="61" t="s">
        <v>6</v>
      </c>
      <c r="C34" s="62"/>
      <c r="D34" s="62"/>
      <c r="E34" s="62"/>
      <c r="F34" s="63"/>
      <c r="G34" s="64">
        <f>G32+G33</f>
        <v>2473627.1159999999</v>
      </c>
      <c r="H34" s="1"/>
      <c r="I34" s="43" t="s">
        <v>6</v>
      </c>
      <c r="J34" s="44"/>
      <c r="K34" s="44"/>
      <c r="L34" s="44"/>
      <c r="M34" s="44"/>
      <c r="N34" s="44"/>
      <c r="O34" s="44"/>
      <c r="P34" s="45"/>
      <c r="Q34" s="18">
        <f>Q32+Q33</f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3.75" customHeight="1">
      <c r="B35" s="60"/>
      <c r="C35" s="60"/>
      <c r="D35" s="60"/>
      <c r="E35" s="60"/>
      <c r="F35" s="60"/>
      <c r="G35" s="60"/>
      <c r="H35" s="1"/>
      <c r="I35" s="1"/>
      <c r="J35" s="1"/>
      <c r="K35" s="2"/>
      <c r="L35" s="1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1.5" customHeight="1">
      <c r="B36" s="60"/>
      <c r="C36" s="60"/>
      <c r="D36" s="60"/>
      <c r="E36" s="60"/>
      <c r="F36" s="60"/>
      <c r="G36" s="60"/>
      <c r="H36" s="3"/>
      <c r="I36" s="3"/>
      <c r="J36" s="56" t="s">
        <v>15</v>
      </c>
      <c r="K36" s="57"/>
      <c r="L36" s="2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1"/>
    </row>
    <row r="37" spans="1:27" ht="19.5">
      <c r="J37" s="55"/>
      <c r="K37" s="55"/>
      <c r="L37" s="25"/>
      <c r="AA37" s="1"/>
    </row>
    <row r="38" spans="1:27" ht="16.5">
      <c r="J38" s="54"/>
      <c r="K38" s="54"/>
      <c r="L38" s="26"/>
    </row>
    <row r="39" spans="1:27" ht="19.5">
      <c r="J39" s="59"/>
      <c r="K39" s="59"/>
      <c r="L39" s="25"/>
    </row>
  </sheetData>
  <sheetProtection formatCells="0" formatColumns="0" formatRows="0" insertRows="0" deleteRows="0"/>
  <mergeCells count="19">
    <mergeCell ref="J38:K38"/>
    <mergeCell ref="J39:K39"/>
    <mergeCell ref="J37:K37"/>
    <mergeCell ref="B36:G36"/>
    <mergeCell ref="I7:Q7"/>
    <mergeCell ref="I32:P32"/>
    <mergeCell ref="B35:G35"/>
    <mergeCell ref="J36:K36"/>
    <mergeCell ref="B1:Q1"/>
    <mergeCell ref="B3:E3"/>
    <mergeCell ref="B32:F32"/>
    <mergeCell ref="B34:F34"/>
    <mergeCell ref="B4:G4"/>
    <mergeCell ref="B7:G7"/>
    <mergeCell ref="I34:P34"/>
    <mergeCell ref="B33:E33"/>
    <mergeCell ref="I33:O33"/>
    <mergeCell ref="I4:L4"/>
    <mergeCell ref="I3:Q3"/>
  </mergeCells>
  <pageMargins left="0.25" right="0.25" top="0.75" bottom="0.75" header="0.3" footer="0.3"/>
  <pageSetup paperSize="9" scale="57" orientation="landscape" r:id="rId1"/>
  <ignoredErrors>
    <ignoredError sqref="M9 M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G4:J18"/>
  <sheetViews>
    <sheetView workbookViewId="0">
      <selection activeCell="J5" sqref="J5:J17"/>
    </sheetView>
  </sheetViews>
  <sheetFormatPr defaultRowHeight="15"/>
  <cols>
    <col min="7" max="7" width="35.5703125" customWidth="1"/>
    <col min="10" max="10" width="30.140625" customWidth="1"/>
  </cols>
  <sheetData>
    <row r="4" spans="7:10" ht="15.75" thickBot="1"/>
    <row r="5" spans="7:10" ht="16.5" thickTop="1" thickBot="1">
      <c r="G5" s="32" t="s">
        <v>40</v>
      </c>
      <c r="J5" t="s">
        <v>40</v>
      </c>
    </row>
    <row r="6" spans="7:10" ht="16.5" thickTop="1" thickBot="1">
      <c r="G6" s="33" t="s">
        <v>41</v>
      </c>
      <c r="J6" t="s">
        <v>41</v>
      </c>
    </row>
    <row r="7" spans="7:10" ht="16.5" thickTop="1" thickBot="1">
      <c r="G7" s="33" t="s">
        <v>42</v>
      </c>
      <c r="J7" t="s">
        <v>42</v>
      </c>
    </row>
    <row r="8" spans="7:10" ht="16.5" thickTop="1" thickBot="1">
      <c r="G8" s="33" t="s">
        <v>43</v>
      </c>
      <c r="J8" t="s">
        <v>43</v>
      </c>
    </row>
    <row r="9" spans="7:10" ht="16.5" thickTop="1" thickBot="1">
      <c r="G9" s="33" t="s">
        <v>44</v>
      </c>
      <c r="J9" t="s">
        <v>44</v>
      </c>
    </row>
    <row r="10" spans="7:10" ht="16.5" thickTop="1" thickBot="1">
      <c r="G10" s="33" t="s">
        <v>45</v>
      </c>
      <c r="J10" t="s">
        <v>45</v>
      </c>
    </row>
    <row r="11" spans="7:10" ht="16.5" thickTop="1" thickBot="1">
      <c r="G11" s="33" t="s">
        <v>46</v>
      </c>
      <c r="J11" t="s">
        <v>46</v>
      </c>
    </row>
    <row r="12" spans="7:10" ht="16.5" thickTop="1" thickBot="1">
      <c r="G12" s="33" t="s">
        <v>47</v>
      </c>
      <c r="J12" t="s">
        <v>47</v>
      </c>
    </row>
    <row r="13" spans="7:10" ht="16.5" thickTop="1" thickBot="1">
      <c r="G13" s="33" t="s">
        <v>48</v>
      </c>
      <c r="J13" t="s">
        <v>48</v>
      </c>
    </row>
    <row r="14" spans="7:10" ht="28.5" thickTop="1" thickBot="1">
      <c r="G14" s="34" t="s">
        <v>49</v>
      </c>
      <c r="J14" t="s">
        <v>49</v>
      </c>
    </row>
    <row r="15" spans="7:10" ht="28.5" thickTop="1" thickBot="1">
      <c r="G15" s="34" t="s">
        <v>50</v>
      </c>
      <c r="J15" t="s">
        <v>50</v>
      </c>
    </row>
    <row r="16" spans="7:10" ht="16.5" thickTop="1" thickBot="1">
      <c r="G16" s="33" t="s">
        <v>51</v>
      </c>
      <c r="J16" t="s">
        <v>51</v>
      </c>
    </row>
    <row r="17" spans="7:10" ht="31.5" thickTop="1" thickBot="1">
      <c r="G17" s="33" t="s">
        <v>52</v>
      </c>
      <c r="J17" t="s">
        <v>52</v>
      </c>
    </row>
    <row r="18" spans="7:10" ht="15.7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 НМЦ и форма КП</vt:lpstr>
      <vt:lpstr>Лист1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2019-07-03T05:33:20Z</dcterms:modified>
</cp:coreProperties>
</file>